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18915" windowHeight="6690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_xlnm.Print_Area" localSheetId="0">'SI1 - Performance Summary'!$A$1:$X$33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P20" i="1" l="1"/>
  <c r="Q20" i="1"/>
  <c r="R20" i="1"/>
  <c r="S20" i="1"/>
  <c r="T20" i="1"/>
  <c r="U20" i="1"/>
  <c r="V20" i="1"/>
  <c r="O20" i="1"/>
  <c r="V26" i="1" l="1"/>
  <c r="U26" i="1"/>
  <c r="T26" i="1"/>
  <c r="S26" i="1"/>
  <c r="R26" i="1"/>
  <c r="Q26" i="1"/>
  <c r="P26" i="1"/>
  <c r="O26" i="1"/>
  <c r="V25" i="1"/>
  <c r="U25" i="1"/>
  <c r="T25" i="1"/>
  <c r="S25" i="1"/>
  <c r="R25" i="1"/>
  <c r="Q25" i="1"/>
  <c r="P25" i="1"/>
  <c r="O25" i="1"/>
  <c r="V24" i="1"/>
  <c r="U24" i="1"/>
  <c r="T24" i="1"/>
  <c r="S24" i="1"/>
  <c r="R24" i="1"/>
  <c r="Q24" i="1"/>
  <c r="P24" i="1"/>
  <c r="O24" i="1"/>
  <c r="V23" i="1"/>
  <c r="U23" i="1"/>
  <c r="T23" i="1"/>
  <c r="S23" i="1"/>
  <c r="R23" i="1"/>
  <c r="Q23" i="1"/>
  <c r="P23" i="1"/>
  <c r="O23" i="1"/>
  <c r="V18" i="1"/>
  <c r="U18" i="1"/>
  <c r="T18" i="1"/>
  <c r="S18" i="1"/>
  <c r="R18" i="1"/>
  <c r="Q18" i="1"/>
  <c r="P18" i="1"/>
  <c r="O18" i="1"/>
  <c r="V14" i="1"/>
  <c r="U14" i="1"/>
  <c r="T14" i="1"/>
  <c r="S14" i="1"/>
  <c r="R14" i="1"/>
  <c r="Q14" i="1"/>
  <c r="P14" i="1"/>
  <c r="O14" i="1"/>
  <c r="V13" i="1"/>
  <c r="U13" i="1"/>
  <c r="T13" i="1"/>
  <c r="S13" i="1"/>
  <c r="R13" i="1"/>
  <c r="Q13" i="1"/>
  <c r="P13" i="1"/>
  <c r="O13" i="1"/>
  <c r="V12" i="1"/>
  <c r="V15" i="1" s="1"/>
  <c r="U12" i="1"/>
  <c r="U15" i="1" s="1"/>
  <c r="T12" i="1"/>
  <c r="T15" i="1" s="1"/>
  <c r="S12" i="1"/>
  <c r="S15" i="1" s="1"/>
  <c r="R12" i="1"/>
  <c r="R15" i="1" s="1"/>
  <c r="Q12" i="1"/>
  <c r="Q15" i="1" s="1"/>
  <c r="P12" i="1"/>
  <c r="P15" i="1" s="1"/>
  <c r="O12" i="1"/>
  <c r="O15" i="1" s="1"/>
  <c r="A2" i="1"/>
</calcChain>
</file>

<file path=xl/sharedStrings.xml><?xml version="1.0" encoding="utf-8"?>
<sst xmlns="http://schemas.openxmlformats.org/spreadsheetml/2006/main" count="42" uniqueCount="34">
  <si>
    <t>DNO Key Summary Information</t>
  </si>
  <si>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</si>
  <si>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</si>
  <si>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</si>
  <si>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</si>
  <si>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</si>
  <si>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</si>
  <si>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</si>
  <si>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</si>
  <si>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</si>
  <si>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</si>
  <si>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</si>
  <si>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</si>
  <si>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</si>
  <si>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</si>
  <si>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</t>
  </si>
  <si>
    <t>£m</t>
  </si>
  <si>
    <t>RIIO-ED1 allowance</t>
  </si>
  <si>
    <t>% of Allowed</t>
  </si>
  <si>
    <t>%</t>
  </si>
  <si>
    <t>Quality of Service (unweighted)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</si>
  <si>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</si>
  <si>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</si>
  <si>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</si>
  <si>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</si>
  <si>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</si>
  <si>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</si>
  <si>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</si>
  <si>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</si>
  <si>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</t>
  </si>
  <si>
    <t>Connections</t>
  </si>
  <si>
    <t>Time to quote (LVSSA)</t>
  </si>
  <si>
    <t>Days</t>
  </si>
  <si>
    <t>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</si>
</sst>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-* #,##0.0_-;\-* #,##0.0_-;_-* &quot;-&quot;?_-;_-@_-"/>
    <numFmt numFmtId="169" formatCode="[$-F800]dddd\,\ mmmm\ dd\,\ 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CG Omega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9" fontId="13" fillId="0" borderId="0" applyFill="0" applyBorder="0" applyAlignment="0" applyProtection="0"/>
    <xf numFmtId="0" fontId="12" fillId="0" borderId="0"/>
    <xf numFmtId="0" fontId="7" fillId="0" borderId="0"/>
    <xf numFmtId="0" fontId="11" fillId="0" borderId="0"/>
    <xf numFmtId="0" fontId="14" fillId="0" borderId="0"/>
    <xf numFmtId="0" fontId="1" fillId="0" borderId="0"/>
    <xf numFmtId="0" fontId="12" fillId="0" borderId="0"/>
    <xf numFmtId="0" fontId="7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 applyProtection="1">
      <alignment horizontal="left"/>
    </xf>
    <xf numFmtId="164" fontId="3" fillId="2" borderId="0" xfId="0" applyNumberFormat="1" applyFont="1" applyFill="1"/>
    <xf numFmtId="0" fontId="5" fillId="2" borderId="0" xfId="0" applyFont="1" applyFill="1" applyBorder="1" applyAlignment="1"/>
    <xf numFmtId="165" fontId="2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165" fontId="2" fillId="2" borderId="0" xfId="0" applyNumberFormat="1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3" borderId="3" xfId="1" applyNumberFormat="1" applyFont="1" applyFill="1" applyBorder="1" applyAlignment="1" applyProtection="1"/>
    <xf numFmtId="165" fontId="3" fillId="3" borderId="3" xfId="0" applyNumberFormat="1" applyFont="1" applyFill="1" applyBorder="1" applyAlignment="1" applyProtection="1"/>
    <xf numFmtId="0" fontId="6" fillId="4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0" fontId="7" fillId="0" borderId="0" xfId="0" applyFont="1" applyAlignment="1"/>
    <xf numFmtId="0" fontId="7" fillId="0" borderId="0" xfId="0" applyFont="1" applyFill="1"/>
    <xf numFmtId="165" fontId="3" fillId="5" borderId="3" xfId="0" applyNumberFormat="1" applyFont="1" applyFill="1" applyBorder="1" applyAlignment="1" applyProtection="1"/>
    <xf numFmtId="9" fontId="3" fillId="3" borderId="3" xfId="0" applyNumberFormat="1" applyFont="1" applyFill="1" applyBorder="1" applyAlignment="1" applyProtection="1"/>
    <xf numFmtId="14" fontId="7" fillId="0" borderId="0" xfId="0" applyNumberFormat="1" applyFont="1"/>
    <xf numFmtId="168" fontId="7" fillId="6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</cellXfs>
  <cellStyles count="20">
    <cellStyle name="Comma" xfId="1" builtinId="3"/>
    <cellStyle name="Comma 2 3" xfId="2"/>
    <cellStyle name="Hyperlink 2" xfId="3"/>
    <cellStyle name="Normal" xfId="0" builtinId="0"/>
    <cellStyle name="Normal 10 2" xfId="4"/>
    <cellStyle name="Normal 2" xfId="5"/>
    <cellStyle name="Normal 2 2" xfId="6"/>
    <cellStyle name="Normal 2 3 2 2 10" xfId="7"/>
    <cellStyle name="Normal 3" xfId="8"/>
    <cellStyle name="Normal 4" xfId="9"/>
    <cellStyle name="Normal 4 2" xfId="10"/>
    <cellStyle name="Normal 4 85" xfId="11"/>
    <cellStyle name="Normal 5" xfId="12"/>
    <cellStyle name="Normal 5 2" xfId="13"/>
    <cellStyle name="Normal 6" xfId="14"/>
    <cellStyle name="Normal 7" xfId="15"/>
    <cellStyle name="Normal 7 80" xfId="16"/>
    <cellStyle name="Normal 9" xfId="17"/>
    <cellStyle name="Percent 3" xfId="18"/>
    <cellStyle name="Percent 3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5%2016\SUBMISSION%20(06%20OCT%202016)\EMID_CV_DNO_2016_OCT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, Fin Issue Inputs"/>
      <sheetName val="I5 - Theft Recovery"/>
      <sheetName val="I6 - RPI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"/>
    </sheetNames>
    <sheetDataSet>
      <sheetData sheetId="0">
        <row r="12">
          <cell r="D12" t="str">
            <v>EMID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>
        <row r="11">
          <cell r="AJ11">
            <v>44.895735305454586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AJ12">
            <v>82.019576640914025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AJ13">
            <v>8.8823457983371448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AJ14">
            <v>36.632827049758511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AJ15">
            <v>9.897231211912132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J16">
            <v>13.201904094698826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J17">
            <v>94.856015726025603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8">
          <cell r="BQ28">
            <v>4437.8042009999999</v>
          </cell>
          <cell r="BR28">
            <v>4437.8042009999999</v>
          </cell>
          <cell r="BS28">
            <v>4437.8042009999999</v>
          </cell>
          <cell r="BT28">
            <v>4437.8042009999999</v>
          </cell>
          <cell r="BU28">
            <v>4437.8042009999999</v>
          </cell>
          <cell r="BV28">
            <v>4437.8042009999999</v>
          </cell>
          <cell r="BW28">
            <v>4437.8042009999999</v>
          </cell>
          <cell r="BX28">
            <v>4437.8042009999999</v>
          </cell>
        </row>
        <row r="31">
          <cell r="BQ31">
            <v>11.883321</v>
          </cell>
          <cell r="BR31">
            <v>11.883321</v>
          </cell>
          <cell r="BS31">
            <v>11.883321</v>
          </cell>
          <cell r="BT31">
            <v>11.883321</v>
          </cell>
          <cell r="BU31">
            <v>11.883321</v>
          </cell>
          <cell r="BV31">
            <v>11.883321</v>
          </cell>
          <cell r="BW31">
            <v>11.883321</v>
          </cell>
          <cell r="BX31">
            <v>11.883321</v>
          </cell>
        </row>
        <row r="32">
          <cell r="BQ32">
            <v>17234.915161000001</v>
          </cell>
          <cell r="BR32">
            <v>17234.915161000001</v>
          </cell>
          <cell r="BS32">
            <v>17234.915161000001</v>
          </cell>
          <cell r="BT32">
            <v>17234.915161000001</v>
          </cell>
          <cell r="BU32">
            <v>17234.915161000001</v>
          </cell>
          <cell r="BV32">
            <v>17234.915161000001</v>
          </cell>
          <cell r="BW32">
            <v>17234.915161000001</v>
          </cell>
          <cell r="BX32">
            <v>17234.915161000001</v>
          </cell>
        </row>
        <row r="33">
          <cell r="BQ33">
            <v>17316.780082000001</v>
          </cell>
          <cell r="BR33">
            <v>17316.780082000001</v>
          </cell>
          <cell r="BS33">
            <v>17316.780082000001</v>
          </cell>
          <cell r="BT33">
            <v>17316.780082000001</v>
          </cell>
          <cell r="BU33">
            <v>17316.780082000001</v>
          </cell>
          <cell r="BV33">
            <v>17316.780082000001</v>
          </cell>
          <cell r="BW33">
            <v>17316.780082000001</v>
          </cell>
          <cell r="BX33">
            <v>17316.780082000001</v>
          </cell>
        </row>
        <row r="46">
          <cell r="BQ46">
            <v>12080.896271</v>
          </cell>
          <cell r="BR46">
            <v>12080.896271</v>
          </cell>
          <cell r="BS46">
            <v>12080.896271</v>
          </cell>
          <cell r="BT46">
            <v>12080.896271</v>
          </cell>
          <cell r="BU46">
            <v>12080.896271</v>
          </cell>
          <cell r="BV46">
            <v>12080.896271</v>
          </cell>
          <cell r="BW46">
            <v>12080.896271</v>
          </cell>
          <cell r="BX46">
            <v>12080.896271</v>
          </cell>
        </row>
        <row r="47">
          <cell r="BQ47">
            <v>32.94657500000001</v>
          </cell>
          <cell r="BR47">
            <v>32.94657500000001</v>
          </cell>
          <cell r="BS47">
            <v>32.94657500000001</v>
          </cell>
          <cell r="BT47">
            <v>32.94657500000001</v>
          </cell>
          <cell r="BU47">
            <v>32.94657500000001</v>
          </cell>
          <cell r="BV47">
            <v>32.94657500000001</v>
          </cell>
          <cell r="BW47">
            <v>32.94657500000001</v>
          </cell>
          <cell r="BX47">
            <v>32.94657500000001</v>
          </cell>
        </row>
        <row r="48"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</row>
        <row r="49"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</row>
        <row r="52">
          <cell r="BQ52">
            <v>14654.254059999999</v>
          </cell>
          <cell r="BR52">
            <v>14654.254059999999</v>
          </cell>
          <cell r="BS52">
            <v>14654.254059999999</v>
          </cell>
          <cell r="BT52">
            <v>14654.254059999999</v>
          </cell>
          <cell r="BU52">
            <v>14654.254059999999</v>
          </cell>
          <cell r="BV52">
            <v>14654.254059999999</v>
          </cell>
          <cell r="BW52">
            <v>14654.254059999999</v>
          </cell>
          <cell r="BX52">
            <v>14654.254059999999</v>
          </cell>
        </row>
        <row r="53"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</row>
        <row r="54"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</row>
        <row r="75">
          <cell r="BQ75">
            <v>2209.267364549296</v>
          </cell>
          <cell r="BR75">
            <v>2209.267364549296</v>
          </cell>
          <cell r="BS75">
            <v>2209.267364549296</v>
          </cell>
          <cell r="BT75">
            <v>2209.267364549296</v>
          </cell>
          <cell r="BU75">
            <v>2209.267364549296</v>
          </cell>
          <cell r="BV75">
            <v>2209.267364549296</v>
          </cell>
          <cell r="BW75">
            <v>2209.267364549296</v>
          </cell>
          <cell r="BX75">
            <v>2209.267364549296</v>
          </cell>
        </row>
        <row r="77"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</row>
        <row r="79">
          <cell r="BQ79">
            <v>239.83975999999996</v>
          </cell>
          <cell r="BR79">
            <v>239.83975999999996</v>
          </cell>
          <cell r="BS79">
            <v>239.83975999999996</v>
          </cell>
          <cell r="BT79">
            <v>239.83975999999996</v>
          </cell>
          <cell r="BU79">
            <v>239.83975999999996</v>
          </cell>
          <cell r="BV79">
            <v>239.83975999999996</v>
          </cell>
          <cell r="BW79">
            <v>239.83975999999996</v>
          </cell>
          <cell r="BX79">
            <v>239.83975999999996</v>
          </cell>
        </row>
        <row r="82"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</row>
        <row r="85">
          <cell r="BQ85">
            <v>1990.867021</v>
          </cell>
          <cell r="BR85">
            <v>1990.867021</v>
          </cell>
          <cell r="BS85">
            <v>1990.867021</v>
          </cell>
          <cell r="BT85">
            <v>1990.867021</v>
          </cell>
          <cell r="BU85">
            <v>1990.867021</v>
          </cell>
          <cell r="BV85">
            <v>1990.867021</v>
          </cell>
          <cell r="BW85">
            <v>1990.867021</v>
          </cell>
          <cell r="BX85">
            <v>1990.867021</v>
          </cell>
        </row>
        <row r="86">
          <cell r="BQ86">
            <v>153.419861</v>
          </cell>
          <cell r="BR86">
            <v>153.419861</v>
          </cell>
          <cell r="BS86">
            <v>153.419861</v>
          </cell>
          <cell r="BT86">
            <v>153.419861</v>
          </cell>
          <cell r="BU86">
            <v>153.419861</v>
          </cell>
          <cell r="BV86">
            <v>153.419861</v>
          </cell>
          <cell r="BW86">
            <v>153.419861</v>
          </cell>
          <cell r="BX86">
            <v>153.419861</v>
          </cell>
        </row>
        <row r="87"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</row>
        <row r="88"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</row>
        <row r="89"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</row>
        <row r="90"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</row>
        <row r="91"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</row>
        <row r="110">
          <cell r="BQ110">
            <v>42.796002000000001</v>
          </cell>
          <cell r="BR110">
            <v>42.796002000000001</v>
          </cell>
          <cell r="BS110">
            <v>42.796002000000001</v>
          </cell>
          <cell r="BT110">
            <v>42.796002000000001</v>
          </cell>
          <cell r="BU110">
            <v>42.796002000000001</v>
          </cell>
          <cell r="BV110">
            <v>42.796002000000001</v>
          </cell>
          <cell r="BW110">
            <v>42.796002000000001</v>
          </cell>
          <cell r="BX110">
            <v>42.796002000000001</v>
          </cell>
        </row>
        <row r="112">
          <cell r="BQ112">
            <v>2312.9015260000001</v>
          </cell>
          <cell r="BR112">
            <v>2312.9015260000001</v>
          </cell>
          <cell r="BS112">
            <v>2312.9015260000001</v>
          </cell>
          <cell r="BT112">
            <v>2312.9015260000001</v>
          </cell>
          <cell r="BU112">
            <v>2312.9015260000001</v>
          </cell>
          <cell r="BV112">
            <v>2312.9015260000001</v>
          </cell>
          <cell r="BW112">
            <v>2312.9015260000001</v>
          </cell>
          <cell r="BX112">
            <v>2312.9015260000001</v>
          </cell>
        </row>
        <row r="115">
          <cell r="BQ115">
            <v>136.550299</v>
          </cell>
          <cell r="BR115">
            <v>136.550299</v>
          </cell>
          <cell r="BS115">
            <v>136.550299</v>
          </cell>
          <cell r="BT115">
            <v>136.550299</v>
          </cell>
          <cell r="BU115">
            <v>136.550299</v>
          </cell>
          <cell r="BV115">
            <v>136.550299</v>
          </cell>
          <cell r="BW115">
            <v>136.550299</v>
          </cell>
          <cell r="BX115">
            <v>136.550299</v>
          </cell>
        </row>
        <row r="116">
          <cell r="BQ116">
            <v>121.247016</v>
          </cell>
          <cell r="BR116">
            <v>121.247016</v>
          </cell>
          <cell r="BS116">
            <v>121.247016</v>
          </cell>
          <cell r="BT116">
            <v>121.247016</v>
          </cell>
          <cell r="BU116">
            <v>121.247016</v>
          </cell>
          <cell r="BV116">
            <v>121.247016</v>
          </cell>
          <cell r="BW116">
            <v>121.247016</v>
          </cell>
          <cell r="BX116">
            <v>121.247016</v>
          </cell>
        </row>
        <row r="117"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</row>
        <row r="118"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14">
          <cell r="AI14">
            <v>43.55</v>
          </cell>
        </row>
        <row r="15">
          <cell r="AI15">
            <v>21.11</v>
          </cell>
        </row>
        <row r="16">
          <cell r="AI16">
            <v>41.68</v>
          </cell>
        </row>
        <row r="17">
          <cell r="AI17">
            <v>19.899999999999999</v>
          </cell>
        </row>
      </sheetData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Normal="70" workbookViewId="0">
      <selection activeCell="D44" sqref="D44"/>
    </sheetView>
  </sheetViews>
  <sheetFormatPr defaultRowHeight="12.75"/>
  <cols>
    <col min="1" max="3" width="2.28515625" style="28" customWidth="1"/>
    <col min="4" max="4" width="89" style="28" bestFit="1" customWidth="1"/>
    <col min="5" max="6" width="1.7109375" style="28" customWidth="1"/>
    <col min="7" max="7" width="16.85546875" style="28" bestFit="1" customWidth="1"/>
    <col min="8" max="12" width="1.7109375" style="28" customWidth="1"/>
    <col min="13" max="13" width="2.5703125" style="28" customWidth="1"/>
    <col min="14" max="14" width="9.140625" style="28"/>
    <col min="15" max="15" width="14.85546875" style="28" customWidth="1"/>
    <col min="16" max="16" width="9.85546875" style="28" customWidth="1"/>
    <col min="17" max="17" width="9.7109375" style="28" customWidth="1"/>
    <col min="18" max="18" width="9.85546875" style="28" customWidth="1"/>
    <col min="19" max="19" width="9.5703125" style="28" customWidth="1"/>
    <col min="20" max="20" width="10.28515625" style="28" customWidth="1"/>
    <col min="21" max="21" width="9.7109375" style="28" customWidth="1"/>
    <col min="22" max="22" width="9.85546875" style="28" customWidth="1"/>
    <col min="23" max="23" width="9.140625" style="28"/>
    <col min="24" max="24" width="10" style="28" bestFit="1" customWidth="1"/>
    <col min="25" max="25" width="2" style="28" customWidth="1"/>
    <col min="26" max="26" width="22.5703125" style="28" customWidth="1"/>
    <col min="27" max="27" width="15.140625" style="28" customWidth="1"/>
    <col min="28" max="28" width="19.42578125" style="28" customWidth="1"/>
    <col min="29" max="29" width="12.28515625" style="28" bestFit="1" customWidth="1"/>
    <col min="30" max="16384" width="9.140625" style="28"/>
  </cols>
  <sheetData>
    <row r="1" spans="1:29" s="2" customFormat="1">
      <c r="A1" s="1" t="s">
        <v>0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tr">
        <f>'[1]Cover Sheet'!$D$12</f>
        <v>EMID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7">
        <v>0</v>
      </c>
      <c r="E3" s="3"/>
      <c r="F3" s="4"/>
      <c r="G3" s="3"/>
      <c r="H3" s="3"/>
      <c r="I3" s="3"/>
      <c r="J3" s="3"/>
      <c r="K3" s="3"/>
      <c r="M3" s="5"/>
      <c r="O3" s="8" t="s">
        <v>1</v>
      </c>
      <c r="P3" s="9"/>
      <c r="Q3" s="9"/>
      <c r="R3" s="9"/>
      <c r="S3" s="9"/>
      <c r="T3" s="9"/>
      <c r="U3" s="9"/>
      <c r="V3" s="10"/>
      <c r="W3" s="11" t="s">
        <v>2</v>
      </c>
      <c r="X3" s="11"/>
    </row>
    <row r="4" spans="1:29" s="2" customFormat="1">
      <c r="D4" s="12"/>
      <c r="E4" s="3"/>
      <c r="F4" s="4"/>
      <c r="G4" s="3"/>
      <c r="H4" s="3"/>
      <c r="I4" s="3"/>
      <c r="J4" s="3"/>
      <c r="K4" s="3"/>
      <c r="M4" s="5"/>
      <c r="O4" s="1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4">
        <v>2023</v>
      </c>
      <c r="W4" s="2" t="s">
        <v>3</v>
      </c>
      <c r="X4" s="2" t="s">
        <v>1</v>
      </c>
    </row>
    <row r="5" spans="1:29" s="2" customFormat="1">
      <c r="D5" s="12"/>
      <c r="E5" s="3"/>
      <c r="F5" s="4"/>
      <c r="G5" s="15" t="s">
        <v>4</v>
      </c>
      <c r="H5" s="3"/>
      <c r="I5" s="3"/>
      <c r="J5" s="3"/>
      <c r="K5" s="3"/>
      <c r="M5" s="5"/>
      <c r="N5" s="16"/>
      <c r="O5" s="17"/>
      <c r="P5" s="18"/>
      <c r="Q5" s="18"/>
      <c r="R5" s="18"/>
      <c r="S5" s="18"/>
      <c r="T5" s="18"/>
      <c r="U5" s="18"/>
      <c r="V5" s="19"/>
      <c r="W5" s="16"/>
      <c r="X5" s="16"/>
      <c r="Z5" s="16"/>
    </row>
    <row r="6" spans="1:29" s="20" customFormat="1">
      <c r="B6" s="21"/>
      <c r="D6" s="22"/>
      <c r="E6" s="23"/>
      <c r="F6" s="24"/>
      <c r="G6" s="23"/>
      <c r="H6" s="23"/>
      <c r="I6" s="23"/>
      <c r="J6" s="23"/>
      <c r="K6" s="23"/>
      <c r="L6" s="21"/>
      <c r="M6" s="25"/>
      <c r="N6" s="21"/>
      <c r="Z6" s="26"/>
    </row>
    <row r="7" spans="1:29" s="20" customFormat="1">
      <c r="B7" s="21"/>
      <c r="D7" s="22"/>
      <c r="E7" s="23"/>
      <c r="F7" s="24"/>
      <c r="G7" s="23"/>
      <c r="H7" s="23"/>
      <c r="I7" s="23"/>
      <c r="J7" s="23"/>
      <c r="K7" s="23"/>
      <c r="L7" s="21"/>
      <c r="M7" s="25"/>
      <c r="N7" s="21"/>
      <c r="Z7" s="26"/>
    </row>
    <row r="8" spans="1:29" s="20" customFormat="1">
      <c r="B8" s="21"/>
      <c r="C8" s="27" t="s">
        <v>5</v>
      </c>
      <c r="D8" s="22"/>
      <c r="E8" s="23"/>
      <c r="F8" s="23"/>
      <c r="G8" s="23"/>
      <c r="H8" s="23"/>
      <c r="I8" s="23"/>
      <c r="J8" s="23"/>
      <c r="K8" s="23"/>
      <c r="L8" s="21"/>
      <c r="M8" s="25"/>
      <c r="N8" s="21"/>
      <c r="Z8" s="26"/>
      <c r="AC8" s="26"/>
    </row>
    <row r="9" spans="1:29">
      <c r="D9" s="28" t="s">
        <v>6</v>
      </c>
      <c r="G9" s="28" t="s">
        <v>7</v>
      </c>
      <c r="L9" s="21"/>
      <c r="N9" s="21"/>
      <c r="O9" s="29">
        <v>2622449</v>
      </c>
      <c r="P9" s="30"/>
      <c r="Q9" s="30"/>
      <c r="R9" s="30"/>
      <c r="S9" s="30"/>
      <c r="T9" s="30"/>
      <c r="U9" s="30"/>
      <c r="V9" s="30"/>
      <c r="W9" s="31"/>
      <c r="X9" s="31"/>
      <c r="Z9" s="32"/>
      <c r="AC9" s="33"/>
    </row>
    <row r="10" spans="1:29">
      <c r="L10" s="21"/>
      <c r="N10" s="21"/>
      <c r="Z10" s="26"/>
    </row>
    <row r="11" spans="1:29">
      <c r="C11" s="27" t="s">
        <v>8</v>
      </c>
      <c r="L11" s="21"/>
      <c r="N11" s="21"/>
      <c r="Z11" s="26"/>
    </row>
    <row r="12" spans="1:29">
      <c r="C12" s="27"/>
      <c r="D12" s="28" t="s">
        <v>9</v>
      </c>
      <c r="G12" s="28" t="s">
        <v>10</v>
      </c>
      <c r="L12" s="21"/>
      <c r="N12" s="21"/>
      <c r="O12" s="30">
        <f>SUM('[1]V1 - Total Asset Movements'!BQ28,'[1]V1 - Total Asset Movements'!BQ46:BQ49,'[1]V1 - Total Asset Movements'!BQ75,'[1]V1 - Total Asset Movements'!BQ77,'[1]V1 - Total Asset Movements'!BQ79,'[1]V1 - Total Asset Movements'!BQ82,'[1]V1 - Total Asset Movements'!BQ110,'[1]V1 - Total Asset Movements'!BQ112)</f>
        <v>21356.451699549296</v>
      </c>
      <c r="P12" s="30">
        <f>SUM('[1]V1 - Total Asset Movements'!BR28,'[1]V1 - Total Asset Movements'!BR46:BR49,'[1]V1 - Total Asset Movements'!BR75,'[1]V1 - Total Asset Movements'!BR77,'[1]V1 - Total Asset Movements'!BR79,'[1]V1 - Total Asset Movements'!BR82,'[1]V1 - Total Asset Movements'!BR110,'[1]V1 - Total Asset Movements'!BR112)</f>
        <v>21356.451699549296</v>
      </c>
      <c r="Q12" s="30">
        <f>SUM('[1]V1 - Total Asset Movements'!BS28,'[1]V1 - Total Asset Movements'!BS46:BS49,'[1]V1 - Total Asset Movements'!BS75,'[1]V1 - Total Asset Movements'!BS77,'[1]V1 - Total Asset Movements'!BS79,'[1]V1 - Total Asset Movements'!BS82,'[1]V1 - Total Asset Movements'!BS110,'[1]V1 - Total Asset Movements'!BS112)</f>
        <v>21356.451699549296</v>
      </c>
      <c r="R12" s="30">
        <f>SUM('[1]V1 - Total Asset Movements'!BT28,'[1]V1 - Total Asset Movements'!BT46:BT49,'[1]V1 - Total Asset Movements'!BT75,'[1]V1 - Total Asset Movements'!BT77,'[1]V1 - Total Asset Movements'!BT79,'[1]V1 - Total Asset Movements'!BT82,'[1]V1 - Total Asset Movements'!BT110,'[1]V1 - Total Asset Movements'!BT112)</f>
        <v>21356.451699549296</v>
      </c>
      <c r="S12" s="30">
        <f>SUM('[1]V1 - Total Asset Movements'!BU28,'[1]V1 - Total Asset Movements'!BU46:BU49,'[1]V1 - Total Asset Movements'!BU75,'[1]V1 - Total Asset Movements'!BU77,'[1]V1 - Total Asset Movements'!BU79,'[1]V1 - Total Asset Movements'!BU82,'[1]V1 - Total Asset Movements'!BU110,'[1]V1 - Total Asset Movements'!BU112)</f>
        <v>21356.451699549296</v>
      </c>
      <c r="T12" s="30">
        <f>SUM('[1]V1 - Total Asset Movements'!BV28,'[1]V1 - Total Asset Movements'!BV46:BV49,'[1]V1 - Total Asset Movements'!BV75,'[1]V1 - Total Asset Movements'!BV77,'[1]V1 - Total Asset Movements'!BV79,'[1]V1 - Total Asset Movements'!BV82,'[1]V1 - Total Asset Movements'!BV110,'[1]V1 - Total Asset Movements'!BV112)</f>
        <v>21356.451699549296</v>
      </c>
      <c r="U12" s="30">
        <f>SUM('[1]V1 - Total Asset Movements'!BW28,'[1]V1 - Total Asset Movements'!BW46:BW49,'[1]V1 - Total Asset Movements'!BW75,'[1]V1 - Total Asset Movements'!BW77,'[1]V1 - Total Asset Movements'!BW79,'[1]V1 - Total Asset Movements'!BW82,'[1]V1 - Total Asset Movements'!BW110,'[1]V1 - Total Asset Movements'!BW112)</f>
        <v>21356.451699549296</v>
      </c>
      <c r="V12" s="30">
        <f>SUM('[1]V1 - Total Asset Movements'!BX28,'[1]V1 - Total Asset Movements'!BX46:BX49,'[1]V1 - Total Asset Movements'!BX75,'[1]V1 - Total Asset Movements'!BX77,'[1]V1 - Total Asset Movements'!BX79,'[1]V1 - Total Asset Movements'!BX82,'[1]V1 - Total Asset Movements'!BX110,'[1]V1 - Total Asset Movements'!BX112)</f>
        <v>21356.451699549296</v>
      </c>
      <c r="W12" s="31"/>
      <c r="X12" s="31"/>
      <c r="Z12" s="32"/>
      <c r="AC12" s="33"/>
    </row>
    <row r="13" spans="1:29">
      <c r="D13" s="28" t="s">
        <v>11</v>
      </c>
      <c r="G13" s="28" t="s">
        <v>10</v>
      </c>
      <c r="O13" s="30">
        <f>SUM('[1]V1 - Total Asset Movements'!BQ31:BQ33,'[1]V1 - Total Asset Movements'!BQ52:BQ53,'[1]V1 - Total Asset Movements'!BQ85:BQ90,'[1]V1 - Total Asset Movements'!BQ115:BQ117)</f>
        <v>51619.916821000006</v>
      </c>
      <c r="P13" s="30">
        <f>SUM('[1]V1 - Total Asset Movements'!BR31:BR33,'[1]V1 - Total Asset Movements'!BR52:BR53,'[1]V1 - Total Asset Movements'!BR85:BR90,'[1]V1 - Total Asset Movements'!BR115:BR117)</f>
        <v>51619.916821000006</v>
      </c>
      <c r="Q13" s="30">
        <f>SUM('[1]V1 - Total Asset Movements'!BS31:BS33,'[1]V1 - Total Asset Movements'!BS52:BS53,'[1]V1 - Total Asset Movements'!BS85:BS90,'[1]V1 - Total Asset Movements'!BS115:BS117)</f>
        <v>51619.916821000006</v>
      </c>
      <c r="R13" s="30">
        <f>SUM('[1]V1 - Total Asset Movements'!BT31:BT33,'[1]V1 - Total Asset Movements'!BT52:BT53,'[1]V1 - Total Asset Movements'!BT85:BT90,'[1]V1 - Total Asset Movements'!BT115:BT117)</f>
        <v>51619.916821000006</v>
      </c>
      <c r="S13" s="30">
        <f>SUM('[1]V1 - Total Asset Movements'!BU31:BU33,'[1]V1 - Total Asset Movements'!BU52:BU53,'[1]V1 - Total Asset Movements'!BU85:BU90,'[1]V1 - Total Asset Movements'!BU115:BU117)</f>
        <v>51619.916821000006</v>
      </c>
      <c r="T13" s="30">
        <f>SUM('[1]V1 - Total Asset Movements'!BV31:BV33,'[1]V1 - Total Asset Movements'!BV52:BV53,'[1]V1 - Total Asset Movements'!BV85:BV90,'[1]V1 - Total Asset Movements'!BV115:BV117)</f>
        <v>51619.916821000006</v>
      </c>
      <c r="U13" s="30">
        <f>SUM('[1]V1 - Total Asset Movements'!BW31:BW33,'[1]V1 - Total Asset Movements'!BW52:BW53,'[1]V1 - Total Asset Movements'!BW85:BW90,'[1]V1 - Total Asset Movements'!BW115:BW117)</f>
        <v>51619.916821000006</v>
      </c>
      <c r="V13" s="30">
        <f>SUM('[1]V1 - Total Asset Movements'!BX31:BX33,'[1]V1 - Total Asset Movements'!BX52:BX53,'[1]V1 - Total Asset Movements'!BX85:BX90,'[1]V1 - Total Asset Movements'!BX115:BX117)</f>
        <v>51619.916821000006</v>
      </c>
      <c r="W13" s="31"/>
      <c r="X13" s="31"/>
      <c r="Z13" s="26"/>
    </row>
    <row r="14" spans="1:29">
      <c r="D14" s="28" t="s">
        <v>12</v>
      </c>
      <c r="G14" s="28" t="s">
        <v>10</v>
      </c>
      <c r="L14" s="21"/>
      <c r="N14" s="21"/>
      <c r="O14" s="30">
        <f>SUM('[1]V1 - Total Asset Movements'!BQ54,'[1]V1 - Total Asset Movements'!BQ91,'[1]V1 - Total Asset Movements'!BQ118)</f>
        <v>0</v>
      </c>
      <c r="P14" s="30">
        <f>SUM('[1]V1 - Total Asset Movements'!BR54,'[1]V1 - Total Asset Movements'!BR91,'[1]V1 - Total Asset Movements'!BR118)</f>
        <v>0</v>
      </c>
      <c r="Q14" s="30">
        <f>SUM('[1]V1 - Total Asset Movements'!BS54,'[1]V1 - Total Asset Movements'!BS91,'[1]V1 - Total Asset Movements'!BS118)</f>
        <v>0</v>
      </c>
      <c r="R14" s="30">
        <f>SUM('[1]V1 - Total Asset Movements'!BT54,'[1]V1 - Total Asset Movements'!BT91,'[1]V1 - Total Asset Movements'!BT118)</f>
        <v>0</v>
      </c>
      <c r="S14" s="30">
        <f>SUM('[1]V1 - Total Asset Movements'!BU54,'[1]V1 - Total Asset Movements'!BU91,'[1]V1 - Total Asset Movements'!BU118)</f>
        <v>0</v>
      </c>
      <c r="T14" s="30">
        <f>SUM('[1]V1 - Total Asset Movements'!BV54,'[1]V1 - Total Asset Movements'!BV91,'[1]V1 - Total Asset Movements'!BV118)</f>
        <v>0</v>
      </c>
      <c r="U14" s="30">
        <f>SUM('[1]V1 - Total Asset Movements'!BW54,'[1]V1 - Total Asset Movements'!BW91,'[1]V1 - Total Asset Movements'!BW118)</f>
        <v>0</v>
      </c>
      <c r="V14" s="30">
        <f>SUM('[1]V1 - Total Asset Movements'!BX54,'[1]V1 - Total Asset Movements'!BX91,'[1]V1 - Total Asset Movements'!BX118)</f>
        <v>0</v>
      </c>
      <c r="W14" s="31"/>
      <c r="X14" s="31"/>
      <c r="Z14" s="26"/>
    </row>
    <row r="15" spans="1:29">
      <c r="D15" s="34" t="s">
        <v>13</v>
      </c>
      <c r="G15" s="28" t="s">
        <v>10</v>
      </c>
      <c r="L15" s="21"/>
      <c r="N15" s="21"/>
      <c r="O15" s="30">
        <f>SUM(O12:O14)</f>
        <v>72976.368520549295</v>
      </c>
      <c r="P15" s="30">
        <f t="shared" ref="P15:V15" si="0">SUM(P12:P14)</f>
        <v>72976.368520549295</v>
      </c>
      <c r="Q15" s="30">
        <f t="shared" si="0"/>
        <v>72976.368520549295</v>
      </c>
      <c r="R15" s="30">
        <f t="shared" si="0"/>
        <v>72976.368520549295</v>
      </c>
      <c r="S15" s="30">
        <f t="shared" si="0"/>
        <v>72976.368520549295</v>
      </c>
      <c r="T15" s="30">
        <f t="shared" si="0"/>
        <v>72976.368520549295</v>
      </c>
      <c r="U15" s="30">
        <f t="shared" si="0"/>
        <v>72976.368520549295</v>
      </c>
      <c r="V15" s="30">
        <f t="shared" si="0"/>
        <v>72976.368520549295</v>
      </c>
      <c r="W15" s="31"/>
      <c r="X15" s="31"/>
      <c r="Z15" s="26"/>
    </row>
    <row r="16" spans="1:29">
      <c r="Z16" s="26"/>
    </row>
    <row r="17" spans="3:32">
      <c r="C17" s="27" t="s">
        <v>14</v>
      </c>
      <c r="Z17" s="32"/>
    </row>
    <row r="18" spans="3:32">
      <c r="D18" s="35" t="s">
        <v>15</v>
      </c>
      <c r="E18" s="35"/>
      <c r="F18" s="35"/>
      <c r="G18" s="35" t="s">
        <v>16</v>
      </c>
      <c r="O18" s="30">
        <f>SUM('[1]I1 - PCFM Inputs 12-13'!AJ11:AJ17)</f>
        <v>290.38563582710083</v>
      </c>
      <c r="P18" s="30">
        <f>SUM('[1]I1 - PCFM Inputs 12-13'!AK11:AK17)</f>
        <v>0</v>
      </c>
      <c r="Q18" s="30">
        <f>SUM('[1]I1 - PCFM Inputs 12-13'!AL11:AL17)</f>
        <v>0</v>
      </c>
      <c r="R18" s="30">
        <f>SUM('[1]I1 - PCFM Inputs 12-13'!AM11:AM17)</f>
        <v>0</v>
      </c>
      <c r="S18" s="30">
        <f>SUM('[1]I1 - PCFM Inputs 12-13'!AN11:AN17)</f>
        <v>0</v>
      </c>
      <c r="T18" s="30">
        <f>SUM('[1]I1 - PCFM Inputs 12-13'!AO11:AO17)</f>
        <v>0</v>
      </c>
      <c r="U18" s="30">
        <f>SUM('[1]I1 - PCFM Inputs 12-13'!AP11:AP17)</f>
        <v>0</v>
      </c>
      <c r="V18" s="30">
        <f>SUM('[1]I1 - PCFM Inputs 12-13'!AQ11:AQ17)</f>
        <v>0</v>
      </c>
      <c r="W18" s="31"/>
      <c r="X18" s="31"/>
      <c r="Z18" s="32"/>
      <c r="AC18" s="35"/>
      <c r="AD18" s="35"/>
      <c r="AE18" s="35"/>
      <c r="AF18" s="35"/>
    </row>
    <row r="19" spans="3:32">
      <c r="D19" s="35" t="s">
        <v>17</v>
      </c>
      <c r="E19" s="35"/>
      <c r="F19" s="35"/>
      <c r="G19" s="35" t="s">
        <v>16</v>
      </c>
      <c r="O19" s="36">
        <v>285.12479999999999</v>
      </c>
      <c r="P19" s="36"/>
      <c r="Q19" s="36"/>
      <c r="R19" s="36"/>
      <c r="S19" s="36"/>
      <c r="T19" s="36"/>
      <c r="U19" s="36"/>
      <c r="V19" s="36"/>
      <c r="W19" s="31"/>
      <c r="X19" s="31"/>
      <c r="Z19" s="32"/>
    </row>
    <row r="20" spans="3:32">
      <c r="D20" s="35" t="s">
        <v>18</v>
      </c>
      <c r="E20" s="35"/>
      <c r="F20" s="35"/>
      <c r="G20" s="35" t="s">
        <v>19</v>
      </c>
      <c r="O20" s="37">
        <f>IFERROR(O18/O19,0)</f>
        <v>1.0184509934846104</v>
      </c>
      <c r="P20" s="37">
        <f t="shared" ref="P20:V20" si="1">IFERROR(P18/P19,0)</f>
        <v>0</v>
      </c>
      <c r="Q20" s="37">
        <f t="shared" si="1"/>
        <v>0</v>
      </c>
      <c r="R20" s="37">
        <f t="shared" si="1"/>
        <v>0</v>
      </c>
      <c r="S20" s="37">
        <f t="shared" si="1"/>
        <v>0</v>
      </c>
      <c r="T20" s="37">
        <f t="shared" si="1"/>
        <v>0</v>
      </c>
      <c r="U20" s="37">
        <f t="shared" si="1"/>
        <v>0</v>
      </c>
      <c r="V20" s="37">
        <f t="shared" si="1"/>
        <v>0</v>
      </c>
      <c r="W20" s="31"/>
      <c r="X20" s="31"/>
      <c r="Z20" s="32"/>
    </row>
    <row r="21" spans="3:32">
      <c r="D21" s="35"/>
      <c r="E21" s="35"/>
      <c r="F21" s="35"/>
      <c r="G21" s="35"/>
      <c r="Z21" s="32"/>
    </row>
    <row r="22" spans="3:32">
      <c r="C22" s="27" t="s">
        <v>20</v>
      </c>
      <c r="D22" s="35"/>
      <c r="E22" s="35"/>
      <c r="F22" s="35"/>
      <c r="G22" s="35"/>
      <c r="Z22" s="32"/>
    </row>
    <row r="23" spans="3:32">
      <c r="C23" s="27"/>
      <c r="D23" s="35" t="s">
        <v>21</v>
      </c>
      <c r="E23" s="35"/>
      <c r="F23" s="35"/>
      <c r="G23" s="35" t="s">
        <v>22</v>
      </c>
      <c r="O23" s="30">
        <f>'[1]M14 - Drivers'!AI14</f>
        <v>43.55</v>
      </c>
      <c r="P23" s="30">
        <f>'[1]M14 - Drivers'!AJ14</f>
        <v>0</v>
      </c>
      <c r="Q23" s="30">
        <f>'[1]M14 - Drivers'!AK14</f>
        <v>0</v>
      </c>
      <c r="R23" s="30">
        <f>'[1]M14 - Drivers'!AL14</f>
        <v>0</v>
      </c>
      <c r="S23" s="30">
        <f>'[1]M14 - Drivers'!AM14</f>
        <v>0</v>
      </c>
      <c r="T23" s="30">
        <f>'[1]M14 - Drivers'!AN14</f>
        <v>0</v>
      </c>
      <c r="U23" s="30">
        <f>'[1]M14 - Drivers'!AO14</f>
        <v>0</v>
      </c>
      <c r="V23" s="30">
        <f>'[1]M14 - Drivers'!AP14</f>
        <v>0</v>
      </c>
      <c r="W23" s="31"/>
      <c r="X23" s="31"/>
      <c r="Z23" s="32"/>
      <c r="AC23" s="38"/>
    </row>
    <row r="24" spans="3:32">
      <c r="D24" s="35" t="s">
        <v>23</v>
      </c>
      <c r="E24" s="35"/>
      <c r="F24" s="35"/>
      <c r="G24" s="35" t="s">
        <v>24</v>
      </c>
      <c r="O24" s="30">
        <f>'[1]M14 - Drivers'!AI15</f>
        <v>21.11</v>
      </c>
      <c r="P24" s="30">
        <f>'[1]M14 - Drivers'!AJ15</f>
        <v>0</v>
      </c>
      <c r="Q24" s="30">
        <f>'[1]M14 - Drivers'!AK15</f>
        <v>0</v>
      </c>
      <c r="R24" s="30">
        <f>'[1]M14 - Drivers'!AL15</f>
        <v>0</v>
      </c>
      <c r="S24" s="30">
        <f>'[1]M14 - Drivers'!AM15</f>
        <v>0</v>
      </c>
      <c r="T24" s="30">
        <f>'[1]M14 - Drivers'!AN15</f>
        <v>0</v>
      </c>
      <c r="U24" s="30">
        <f>'[1]M14 - Drivers'!AO15</f>
        <v>0</v>
      </c>
      <c r="V24" s="30">
        <f>'[1]M14 - Drivers'!AP15</f>
        <v>0</v>
      </c>
      <c r="W24" s="31"/>
      <c r="X24" s="31"/>
      <c r="Z24" s="32"/>
    </row>
    <row r="25" spans="3:32">
      <c r="D25" s="35" t="s">
        <v>25</v>
      </c>
      <c r="E25" s="35"/>
      <c r="F25" s="35"/>
      <c r="G25" s="35" t="s">
        <v>22</v>
      </c>
      <c r="O25" s="30">
        <f>'[1]M14 - Drivers'!AI16</f>
        <v>41.68</v>
      </c>
      <c r="P25" s="30">
        <f>'[1]M14 - Drivers'!AJ16</f>
        <v>0</v>
      </c>
      <c r="Q25" s="30">
        <f>'[1]M14 - Drivers'!AK16</f>
        <v>0</v>
      </c>
      <c r="R25" s="30">
        <f>'[1]M14 - Drivers'!AL16</f>
        <v>0</v>
      </c>
      <c r="S25" s="30">
        <f>'[1]M14 - Drivers'!AM16</f>
        <v>0</v>
      </c>
      <c r="T25" s="30">
        <f>'[1]M14 - Drivers'!AN16</f>
        <v>0</v>
      </c>
      <c r="U25" s="30">
        <f>'[1]M14 - Drivers'!AO16</f>
        <v>0</v>
      </c>
      <c r="V25" s="30">
        <f>'[1]M14 - Drivers'!AP16</f>
        <v>0</v>
      </c>
      <c r="W25" s="31"/>
      <c r="X25" s="31"/>
      <c r="Z25" s="32"/>
    </row>
    <row r="26" spans="3:32">
      <c r="D26" s="35" t="s">
        <v>26</v>
      </c>
      <c r="E26" s="35"/>
      <c r="F26" s="35"/>
      <c r="G26" s="35" t="s">
        <v>24</v>
      </c>
      <c r="O26" s="30">
        <f>'[1]M14 - Drivers'!AI17</f>
        <v>19.899999999999999</v>
      </c>
      <c r="P26" s="30">
        <f>'[1]M14 - Drivers'!AJ17</f>
        <v>0</v>
      </c>
      <c r="Q26" s="30">
        <f>'[1]M14 - Drivers'!AK17</f>
        <v>0</v>
      </c>
      <c r="R26" s="30">
        <f>'[1]M14 - Drivers'!AL17</f>
        <v>0</v>
      </c>
      <c r="S26" s="30">
        <f>'[1]M14 - Drivers'!AM17</f>
        <v>0</v>
      </c>
      <c r="T26" s="30">
        <f>'[1]M14 - Drivers'!AN17</f>
        <v>0</v>
      </c>
      <c r="U26" s="30">
        <f>'[1]M14 - Drivers'!AO17</f>
        <v>0</v>
      </c>
      <c r="V26" s="30">
        <f>'[1]M14 - Drivers'!AP17</f>
        <v>0</v>
      </c>
      <c r="W26" s="31"/>
      <c r="X26" s="31"/>
      <c r="Z26" s="32"/>
    </row>
    <row r="27" spans="3:32">
      <c r="D27" s="35"/>
      <c r="E27" s="35"/>
      <c r="F27" s="35"/>
      <c r="G27" s="35"/>
      <c r="Z27" s="32"/>
    </row>
    <row r="28" spans="3:32">
      <c r="C28" s="27" t="s">
        <v>27</v>
      </c>
      <c r="D28" s="35"/>
      <c r="E28" s="35"/>
      <c r="F28" s="35"/>
      <c r="G28" s="35"/>
      <c r="Z28" s="32"/>
    </row>
    <row r="29" spans="3:32">
      <c r="D29" s="35" t="s">
        <v>28</v>
      </c>
      <c r="E29" s="35"/>
      <c r="F29" s="35"/>
      <c r="G29" s="35" t="s">
        <v>29</v>
      </c>
      <c r="O29" s="39">
        <v>75.649500000000003</v>
      </c>
      <c r="P29" s="39"/>
      <c r="Q29" s="39"/>
      <c r="R29" s="39"/>
      <c r="S29" s="39"/>
      <c r="T29" s="39"/>
      <c r="U29" s="39"/>
      <c r="V29" s="39"/>
      <c r="W29" s="31"/>
      <c r="X29" s="31"/>
      <c r="Z29" s="32"/>
    </row>
    <row r="30" spans="3:32">
      <c r="D30" s="35"/>
      <c r="E30" s="35"/>
      <c r="F30" s="35"/>
      <c r="G30" s="35"/>
      <c r="Z30" s="32"/>
    </row>
    <row r="31" spans="3:32">
      <c r="C31" s="27" t="s">
        <v>30</v>
      </c>
      <c r="D31" s="40"/>
      <c r="E31" s="35"/>
      <c r="F31" s="35"/>
      <c r="G31" s="35"/>
      <c r="Z31" s="32"/>
    </row>
    <row r="32" spans="3:32">
      <c r="D32" s="35" t="s">
        <v>31</v>
      </c>
      <c r="E32" s="35"/>
      <c r="F32" s="35"/>
      <c r="G32" s="35" t="s">
        <v>32</v>
      </c>
      <c r="O32" s="36">
        <v>3.48</v>
      </c>
      <c r="P32" s="36"/>
      <c r="Q32" s="36"/>
      <c r="R32" s="36"/>
      <c r="S32" s="36"/>
      <c r="T32" s="36"/>
      <c r="U32" s="36"/>
      <c r="V32" s="36"/>
      <c r="W32" s="31"/>
      <c r="X32" s="31"/>
      <c r="Z32" s="32"/>
      <c r="AC32" s="33"/>
    </row>
    <row r="33" spans="4:26">
      <c r="D33" s="35" t="s">
        <v>33</v>
      </c>
      <c r="E33" s="35"/>
      <c r="F33" s="35"/>
      <c r="G33" s="35" t="s">
        <v>32</v>
      </c>
      <c r="O33" s="36">
        <v>31.89</v>
      </c>
      <c r="P33" s="36"/>
      <c r="Q33" s="36"/>
      <c r="R33" s="36"/>
      <c r="S33" s="36"/>
      <c r="T33" s="36"/>
      <c r="U33" s="36"/>
      <c r="V33" s="36"/>
      <c r="W33" s="31"/>
      <c r="X33" s="31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SI1 - Performance Summary</vt:lpstr>
      <vt:lpstr>'SI1 - Performance Summary'!Print_Area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Michalowski</dc:creator>
  <cp:lastModifiedBy>Sturges, Eleanor R.</cp:lastModifiedBy>
  <cp:lastPrinted>2016-10-31T08:36:02Z</cp:lastPrinted>
  <dcterms:created xsi:type="dcterms:W3CDTF">2016-10-27T14:02:12Z</dcterms:created>
  <dcterms:modified xsi:type="dcterms:W3CDTF">2016-10-31T08:36:24Z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